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I7" i="1" l="1"/>
  <c r="H7" i="1"/>
  <c r="G7" i="1"/>
  <c r="E7" i="1"/>
  <c r="D7" i="1"/>
  <c r="D8" i="1" s="1"/>
  <c r="C7" i="1"/>
  <c r="I6" i="1"/>
  <c r="I8" i="1" s="1"/>
  <c r="H6" i="1"/>
  <c r="G6" i="1"/>
  <c r="E6" i="1"/>
  <c r="D6" i="1"/>
  <c r="C6" i="1"/>
  <c r="C8" i="1" s="1"/>
  <c r="G5" i="1"/>
  <c r="G8" i="1" s="1"/>
  <c r="I4" i="1"/>
  <c r="H4" i="1"/>
  <c r="H8" i="1" s="1"/>
  <c r="G4" i="1"/>
  <c r="F4" i="1"/>
  <c r="E4" i="1"/>
  <c r="D4" i="1"/>
  <c r="C4" i="1"/>
  <c r="K8" i="1"/>
  <c r="M8" i="1"/>
  <c r="L8" i="1"/>
  <c r="N8" i="1"/>
  <c r="J8" i="1"/>
  <c r="E8" i="1"/>
  <c r="F8" i="1"/>
  <c r="O4" i="1" l="1"/>
  <c r="O5" i="1"/>
  <c r="O6" i="1"/>
  <c r="O7" i="1"/>
  <c r="O8" i="1" l="1"/>
</calcChain>
</file>

<file path=xl/sharedStrings.xml><?xml version="1.0" encoding="utf-8"?>
<sst xmlns="http://schemas.openxmlformats.org/spreadsheetml/2006/main" count="25" uniqueCount="24">
  <si>
    <t>CUSTEIO</t>
  </si>
  <si>
    <t xml:space="preserve">CUSTEIO </t>
  </si>
  <si>
    <t>DESPESAS OBRIGATÓRIAS</t>
  </si>
  <si>
    <t>PESSOAL</t>
  </si>
  <si>
    <t>DESCRIÇÃO</t>
  </si>
  <si>
    <t>FONTE</t>
  </si>
  <si>
    <t>JAN</t>
  </si>
  <si>
    <t>FEV</t>
  </si>
  <si>
    <t>MAR</t>
  </si>
  <si>
    <t>ABR</t>
  </si>
  <si>
    <t>MAI</t>
  </si>
  <si>
    <t>JUN</t>
  </si>
  <si>
    <t>TOTAL</t>
  </si>
  <si>
    <t>FONTE 100 TESOURO ESTADUAL</t>
  </si>
  <si>
    <t>FONTE 230 RECURSOS PRÓPRIOS</t>
  </si>
  <si>
    <t>OBS:</t>
  </si>
  <si>
    <t>CUSTEIO - DESPESAS COM A MANUTENÇÃO DO ÓRGÃO</t>
  </si>
  <si>
    <t>JUL</t>
  </si>
  <si>
    <t>AGO</t>
  </si>
  <si>
    <t>SET</t>
  </si>
  <si>
    <t>OUT</t>
  </si>
  <si>
    <t>NOV</t>
  </si>
  <si>
    <t>DEZ</t>
  </si>
  <si>
    <t xml:space="preserve">                                                                       COTA ORÇAMENTÁRIA LIBERADA NO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</si>
</sst>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3" fontId="0" fillId="0" borderId="1" xfId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N15" sqref="N15"/>
    </sheetView>
  </sheetViews>
  <sheetFormatPr defaultRowHeight="15" x14ac:dyDescent="0.25"/>
  <cols>
    <col min="1" max="1" width="14.42578125" customWidth="1"/>
    <col min="3" max="3" width="13.28515625" bestFit="1" customWidth="1"/>
    <col min="4" max="4" width="15.28515625" bestFit="1" customWidth="1"/>
    <col min="5" max="5" width="14.28515625" bestFit="1" customWidth="1"/>
    <col min="6" max="7" width="13.28515625" bestFit="1" customWidth="1"/>
    <col min="8" max="8" width="14.28515625" bestFit="1" customWidth="1"/>
    <col min="9" max="14" width="13.28515625" customWidth="1"/>
    <col min="15" max="15" width="15.28515625" bestFit="1" customWidth="1"/>
  </cols>
  <sheetData>
    <row r="1" spans="1:15" x14ac:dyDescent="0.25">
      <c r="A1" s="6" t="s">
        <v>23</v>
      </c>
    </row>
    <row r="3" spans="1:15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12</v>
      </c>
    </row>
    <row r="4" spans="1:15" x14ac:dyDescent="0.25">
      <c r="A4" s="2" t="s">
        <v>0</v>
      </c>
      <c r="B4" s="1">
        <v>100</v>
      </c>
      <c r="C4" s="3">
        <f>509694+104566</f>
        <v>614260</v>
      </c>
      <c r="D4" s="3">
        <f>467226.75+95852.17</f>
        <v>563078.92000000004</v>
      </c>
      <c r="E4" s="3">
        <f>468000+105438.58</f>
        <v>573438.57999999996</v>
      </c>
      <c r="F4" s="3">
        <f>461903.92+105438.58</f>
        <v>567342.5</v>
      </c>
      <c r="G4" s="3">
        <f>461904+105439</f>
        <v>567343</v>
      </c>
      <c r="H4" s="3">
        <f>461903.91+105438.52</f>
        <v>567342.42999999993</v>
      </c>
      <c r="I4" s="3">
        <f>455159.92+105438.53</f>
        <v>560598.44999999995</v>
      </c>
      <c r="J4" s="3"/>
      <c r="K4" s="3"/>
      <c r="L4" s="3"/>
      <c r="M4" s="3"/>
      <c r="N4" s="3"/>
      <c r="O4" s="3">
        <f>SUM(C4:N4)</f>
        <v>4013403.88</v>
      </c>
    </row>
    <row r="5" spans="1:15" x14ac:dyDescent="0.25">
      <c r="A5" s="2" t="s">
        <v>1</v>
      </c>
      <c r="B5" s="1">
        <v>230</v>
      </c>
      <c r="C5" s="3">
        <v>18000</v>
      </c>
      <c r="D5" s="3">
        <v>17069.759999999998</v>
      </c>
      <c r="E5" s="3">
        <v>0</v>
      </c>
      <c r="F5" s="3">
        <v>0</v>
      </c>
      <c r="G5" s="3">
        <f>36900</f>
        <v>36900</v>
      </c>
      <c r="H5" s="3">
        <v>0</v>
      </c>
      <c r="I5" s="3">
        <v>0</v>
      </c>
      <c r="J5" s="3"/>
      <c r="K5" s="3"/>
      <c r="L5" s="3"/>
      <c r="M5" s="3"/>
      <c r="N5" s="3"/>
      <c r="O5" s="3">
        <f>SUM(C5:N5)</f>
        <v>71969.759999999995</v>
      </c>
    </row>
    <row r="6" spans="1:15" ht="30.75" customHeight="1" x14ac:dyDescent="0.25">
      <c r="A6" s="2" t="s">
        <v>2</v>
      </c>
      <c r="B6" s="1">
        <v>100</v>
      </c>
      <c r="C6" s="3">
        <f>3299986+11184+265+60833+60000+220346+5651</f>
        <v>3658265</v>
      </c>
      <c r="D6" s="3">
        <f>11468.04+11786+100000+226344316+226693.1</f>
        <v>226694263.13999999</v>
      </c>
      <c r="E6" s="3">
        <f>11479.57+11495.08+70000+120000+300000+227043.76</f>
        <v>740018.41</v>
      </c>
      <c r="F6" s="3">
        <v>0</v>
      </c>
      <c r="G6" s="3">
        <f>11510.59+227396.14</f>
        <v>238906.73</v>
      </c>
      <c r="H6" s="3">
        <f>11526.11+227750.24</f>
        <v>239276.34999999998</v>
      </c>
      <c r="I6" s="3">
        <f>1000000+11541.62+228106.07</f>
        <v>1239647.69</v>
      </c>
      <c r="J6" s="3"/>
      <c r="K6" s="3"/>
      <c r="L6" s="3"/>
      <c r="M6" s="3"/>
      <c r="N6" s="3"/>
      <c r="O6" s="3">
        <f>SUM(C6:N6)</f>
        <v>232810377.31999996</v>
      </c>
    </row>
    <row r="7" spans="1:15" x14ac:dyDescent="0.25">
      <c r="A7" s="2" t="s">
        <v>3</v>
      </c>
      <c r="B7" s="1">
        <v>100</v>
      </c>
      <c r="C7" s="3">
        <f>5368305+977</f>
        <v>5369282</v>
      </c>
      <c r="D7" s="3">
        <f>3435548.8+252090.31</f>
        <v>3687639.11</v>
      </c>
      <c r="E7" s="3">
        <f>10016108</f>
        <v>10016108</v>
      </c>
      <c r="F7" s="3">
        <v>0</v>
      </c>
      <c r="G7" s="3">
        <f>1243545.04+249750+297774.72+1587</f>
        <v>1792656.76</v>
      </c>
      <c r="H7" s="3">
        <f>16093575.24</f>
        <v>16093575.24</v>
      </c>
      <c r="I7" s="3">
        <f>1197.5</f>
        <v>1197.5</v>
      </c>
      <c r="J7" s="3"/>
      <c r="K7" s="3"/>
      <c r="L7" s="3"/>
      <c r="M7" s="3"/>
      <c r="N7" s="3"/>
      <c r="O7" s="3">
        <f>SUM(C7:N7)</f>
        <v>36960458.609999999</v>
      </c>
    </row>
    <row r="8" spans="1:15" x14ac:dyDescent="0.25">
      <c r="A8" s="5" t="s">
        <v>12</v>
      </c>
      <c r="B8" s="4"/>
      <c r="C8" s="3">
        <f>SUM(C4:C7)</f>
        <v>9659807</v>
      </c>
      <c r="D8" s="3">
        <f t="shared" ref="D8:F8" si="0">SUM(D4:D7)</f>
        <v>230962050.93000001</v>
      </c>
      <c r="E8" s="3">
        <f t="shared" si="0"/>
        <v>11329564.99</v>
      </c>
      <c r="F8" s="3">
        <f t="shared" si="0"/>
        <v>567342.5</v>
      </c>
      <c r="G8" s="3">
        <f>SUM(G4:G7)</f>
        <v>2635806.4900000002</v>
      </c>
      <c r="H8" s="3">
        <f t="shared" ref="H8:N8" si="1">SUM(H4:H7)</f>
        <v>16900194.02</v>
      </c>
      <c r="I8" s="3">
        <f t="shared" si="1"/>
        <v>1801443.64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 t="shared" si="1"/>
        <v>0</v>
      </c>
      <c r="O8" s="3">
        <f>SUM(O4:O7)</f>
        <v>273856209.56999993</v>
      </c>
    </row>
    <row r="10" spans="1:15" x14ac:dyDescent="0.25">
      <c r="A10" s="8" t="s">
        <v>15</v>
      </c>
    </row>
    <row r="11" spans="1:15" x14ac:dyDescent="0.25">
      <c r="A11" s="7" t="s">
        <v>13</v>
      </c>
    </row>
    <row r="12" spans="1:15" x14ac:dyDescent="0.25">
      <c r="A12" s="7" t="s">
        <v>14</v>
      </c>
    </row>
    <row r="13" spans="1:15" x14ac:dyDescent="0.25">
      <c r="A13" s="7" t="s">
        <v>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Faima Carneiro Albuquerque</cp:lastModifiedBy>
  <dcterms:created xsi:type="dcterms:W3CDTF">2021-07-21T19:34:20Z</dcterms:created>
  <dcterms:modified xsi:type="dcterms:W3CDTF">2022-08-08T18:47:08Z</dcterms:modified>
</cp:coreProperties>
</file>